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List1" sheetId="1" r:id="rId1"/>
    <sheet name="List2" sheetId="2" r:id="rId2"/>
    <sheet name="Lis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1"/>
  <c r="R27" s="1"/>
  <c r="Q26"/>
  <c r="R26" s="1"/>
  <c r="Q25"/>
  <c r="R25" s="1"/>
  <c r="Q24"/>
  <c r="Q23"/>
  <c r="R23" s="1"/>
  <c r="Q22"/>
  <c r="R22" s="1"/>
  <c r="Q21"/>
  <c r="Q20"/>
  <c r="R20" s="1"/>
  <c r="Q19"/>
  <c r="R19" s="1"/>
  <c r="N19"/>
  <c r="Q18"/>
  <c r="R18" s="1"/>
  <c r="Q17"/>
  <c r="R17" s="1"/>
  <c r="Q16"/>
  <c r="Q15"/>
  <c r="Q14"/>
  <c r="Q13"/>
  <c r="R13" s="1"/>
  <c r="Q12"/>
  <c r="R12" s="1"/>
  <c r="Q11"/>
  <c r="R11" s="1"/>
  <c r="Q10"/>
  <c r="Q9"/>
  <c r="R9" s="1"/>
  <c r="Q8"/>
  <c r="Q7"/>
  <c r="Q6"/>
  <c r="Q5"/>
  <c r="N4"/>
  <c r="Q4" s="1"/>
  <c r="R4" s="1"/>
  <c r="R5" l="1"/>
  <c r="R7"/>
  <c r="R15"/>
</calcChain>
</file>

<file path=xl/sharedStrings.xml><?xml version="1.0" encoding="utf-8"?>
<sst xmlns="http://schemas.openxmlformats.org/spreadsheetml/2006/main" count="131" uniqueCount="82">
  <si>
    <t>OS TSK</t>
  </si>
  <si>
    <t>MČ</t>
  </si>
  <si>
    <t>úsek</t>
  </si>
  <si>
    <t>rok realizace</t>
  </si>
  <si>
    <t>směr</t>
  </si>
  <si>
    <t>počet pruhů v jednom směru</t>
  </si>
  <si>
    <t xml:space="preserve"> délka jízdního pruhu                   bm</t>
  </si>
  <si>
    <t>šířka jízdního pruhu m</t>
  </si>
  <si>
    <r>
      <t>stavební plocha (pasportová výměra) 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</si>
  <si>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plocha čištěného povrchu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</si>
  <si>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r>
      <t>celková plocha čištěného povrchu komunikace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</si>
  <si>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OS 2110</t>
  </si>
  <si>
    <t>Praha 2</t>
  </si>
  <si>
    <t>Slezská</t>
  </si>
  <si>
    <t>U Vodárny - Nám. Míru</t>
  </si>
  <si>
    <t>do centra</t>
  </si>
  <si>
    <t>OS 2120</t>
  </si>
  <si>
    <t>Praha 9</t>
  </si>
  <si>
    <t>Poděbradská</t>
  </si>
  <si>
    <t>Hloubětínská - Kolbenova</t>
  </si>
  <si>
    <t>z centra</t>
  </si>
  <si>
    <t>Kolbenova - Milovická (Pod Turnovskou tratí)</t>
  </si>
  <si>
    <t>Praha 8</t>
  </si>
  <si>
    <t>V Holešovičkách</t>
  </si>
  <si>
    <t>Most Barikádníků - NN2182</t>
  </si>
  <si>
    <t>Kubišova - Most Barikádníků</t>
  </si>
  <si>
    <t>Horňátecká</t>
  </si>
  <si>
    <t>celá</t>
  </si>
  <si>
    <t>OS 2130</t>
  </si>
  <si>
    <t>Praha 15</t>
  </si>
  <si>
    <t>Doupovská</t>
  </si>
  <si>
    <t>obousměrná</t>
  </si>
  <si>
    <t>Praha 22</t>
  </si>
  <si>
    <t>Přátelství</t>
  </si>
  <si>
    <t>výjezd z KO (Rozdělená)- Pod Bahnivkou</t>
  </si>
  <si>
    <t>OS 2140</t>
  </si>
  <si>
    <t>Praha 4</t>
  </si>
  <si>
    <t>5. května</t>
  </si>
  <si>
    <t>NN3956 (Nusel. most)- NN17130 (nájezd JS)</t>
  </si>
  <si>
    <t>2011, 2012</t>
  </si>
  <si>
    <t>NN1729 (nájezd JS) - Kongresová (Nusel. most)</t>
  </si>
  <si>
    <t>OS 2150</t>
  </si>
  <si>
    <t>Praha 5</t>
  </si>
  <si>
    <t>K Barrandovu</t>
  </si>
  <si>
    <t>Lamačova - Pražský okruh</t>
  </si>
  <si>
    <t xml:space="preserve">2011/2012, 2013, 2015/2016 </t>
  </si>
  <si>
    <t>Pražský okruh - Lamačova</t>
  </si>
  <si>
    <t>OS 2160</t>
  </si>
  <si>
    <t>Praha 6</t>
  </si>
  <si>
    <t>Podbabská</t>
  </si>
  <si>
    <t xml:space="preserve">Pod Paťankou-Pod Juliskou </t>
  </si>
  <si>
    <t>1(1)</t>
  </si>
  <si>
    <t>Patočkova</t>
  </si>
  <si>
    <t>NN1453 - NN2053</t>
  </si>
  <si>
    <t>Svatovítská</t>
  </si>
  <si>
    <t>Vítězní nám. - Generála Píky</t>
  </si>
  <si>
    <t>1(2)</t>
  </si>
  <si>
    <t>Praha 7</t>
  </si>
  <si>
    <t>Nábřeží Kpt. Jaroše</t>
  </si>
  <si>
    <t>Štefánikův most. - Dukel. hrdinů</t>
  </si>
  <si>
    <t>2016 a 2017</t>
  </si>
  <si>
    <t>Spořilovská</t>
  </si>
  <si>
    <t>Turkova -  NN15 (Jižní Spojka)</t>
  </si>
  <si>
    <t>Jeremenkova</t>
  </si>
  <si>
    <t>Na Strži - Dvorecké nám.</t>
  </si>
  <si>
    <t>2012, 2014</t>
  </si>
  <si>
    <t>Senohrabská</t>
  </si>
  <si>
    <t>2018/2019</t>
  </si>
  <si>
    <t>obousměrná/do centra</t>
  </si>
  <si>
    <t>Na Chodovci</t>
  </si>
  <si>
    <t>Hlavní – U Mlýna</t>
  </si>
  <si>
    <t>Milevská</t>
  </si>
  <si>
    <t>Na Strži – Pujmanové</t>
  </si>
  <si>
    <t>K Horkám - K Horkám</t>
  </si>
  <si>
    <t>1/2</t>
  </si>
  <si>
    <t>komunikace</t>
  </si>
  <si>
    <t>Bělohorská</t>
  </si>
  <si>
    <t>NN7153-NN7152</t>
  </si>
  <si>
    <t>Slánská</t>
  </si>
  <si>
    <t>NN3622-cca NN3578</t>
  </si>
  <si>
    <t xml:space="preserve"> Přehled čištěných komunikací s pokládkou nízkohlučného asfaltu k 25. 2. 2021</t>
  </si>
  <si>
    <t>Dukel.hrdinů - Náb. E. Beneše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</si>
</sst>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1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1" fillId="0" borderId="5" xfId="0" applyFont="1" applyFill="1" applyBorder="1"/>
    <xf numFmtId="3" fontId="0" fillId="0" borderId="1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0" fillId="0" borderId="5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1" xfId="0" applyFill="1" applyBorder="1"/>
    <xf numFmtId="0" fontId="2" fillId="0" borderId="4" xfId="0" applyFont="1" applyFill="1" applyBorder="1" applyAlignment="1">
      <alignment vertical="center"/>
    </xf>
    <xf numFmtId="0" fontId="0" fillId="0" borderId="4" xfId="0" applyFill="1" applyBorder="1"/>
    <xf numFmtId="0" fontId="1" fillId="0" borderId="4" xfId="0" applyFont="1" applyFill="1" applyBorder="1"/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0" fillId="0" borderId="4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horizontal="center" vertical="center"/>
    </xf>
    <xf numFmtId="0" fontId="3" fillId="0" borderId="19" xfId="0" applyFont="1" applyFill="1" applyBorder="1"/>
    <xf numFmtId="0" fontId="3" fillId="0" borderId="1" xfId="0" applyFont="1" applyFill="1" applyBorder="1"/>
    <xf numFmtId="3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9" xfId="0" applyNumberFormat="1" applyFont="1" applyBorder="1"/>
    <xf numFmtId="0" fontId="0" fillId="0" borderId="19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7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2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topLeftCell="A2" workbookViewId="0">
      <selection activeCell="B1" sqref="B1:R2"/>
    </sheetView>
  </sheetViews>
  <sheetFormatPr defaultRowHeight="15"/>
  <cols>
    <col min="1" max="1" width="9.140625" style="1"/>
    <col min="2" max="2" width="3.5703125" style="159" customWidth="1"/>
    <col min="3" max="3" width="8.42578125" customWidth="1"/>
    <col min="5" max="5" width="21.140625" customWidth="1"/>
    <col min="9" max="9" width="16.28515625" customWidth="1"/>
    <col min="10" max="10" width="1" customWidth="1"/>
    <col min="11" max="11" width="17.42578125" customWidth="1"/>
    <col min="12" max="12" width="25.85546875" customWidth="1"/>
    <col min="13" max="13" width="16.140625" customWidth="1"/>
    <col min="14" max="14" width="14.42578125" customWidth="1"/>
    <col min="15" max="15" width="13.5703125" customWidth="1"/>
    <col min="16" max="16" width="15.85546875" customWidth="1"/>
    <col min="17" max="17" width="12.85546875" customWidth="1"/>
    <col min="18" max="18" width="21" customWidth="1"/>
  </cols>
  <sheetData>
    <row r="1" spans="2:19" s="1" customFormat="1" ht="15" customHeight="1">
      <c r="B1" s="104" t="s">
        <v>80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2:19" s="1" customFormat="1" ht="15.75" customHeight="1" thickBo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2:19" ht="48" thickBot="1">
      <c r="B3" s="150"/>
      <c r="C3" s="9" t="s">
        <v>0</v>
      </c>
      <c r="D3" s="9" t="s">
        <v>1</v>
      </c>
      <c r="E3" s="37" t="s">
        <v>75</v>
      </c>
      <c r="F3" s="109" t="s">
        <v>2</v>
      </c>
      <c r="G3" s="110"/>
      <c r="H3" s="110"/>
      <c r="I3" s="110"/>
      <c r="J3" s="111"/>
      <c r="K3" s="38" t="s">
        <v>3</v>
      </c>
      <c r="L3" s="16" t="s">
        <v>4</v>
      </c>
      <c r="M3" s="17" t="s">
        <v>5</v>
      </c>
      <c r="N3" s="17" t="s">
        <v>6</v>
      </c>
      <c r="O3" s="17" t="s">
        <v>7</v>
      </c>
      <c r="P3" s="17" t="s">
        <v>8</v>
      </c>
      <c r="Q3" s="18" t="s">
        <v>9</v>
      </c>
      <c r="R3" s="19" t="s">
        <v>10</v>
      </c>
    </row>
    <row r="4" spans="2:19">
      <c r="B4" s="151">
        <v>1</v>
      </c>
      <c r="C4" s="32" t="s">
        <v>11</v>
      </c>
      <c r="D4" s="32" t="s">
        <v>12</v>
      </c>
      <c r="E4" s="49" t="s">
        <v>13</v>
      </c>
      <c r="F4" s="112" t="s">
        <v>14</v>
      </c>
      <c r="G4" s="113"/>
      <c r="H4" s="113"/>
      <c r="I4" s="113"/>
      <c r="J4" s="114"/>
      <c r="K4" s="15">
        <v>2010</v>
      </c>
      <c r="L4" s="41" t="s">
        <v>15</v>
      </c>
      <c r="M4" s="41">
        <v>1</v>
      </c>
      <c r="N4" s="50">
        <f>795+70</f>
        <v>865</v>
      </c>
      <c r="O4" s="33">
        <v>4</v>
      </c>
      <c r="P4" s="33">
        <v>7626</v>
      </c>
      <c r="Q4" s="36">
        <f>N4*O4</f>
        <v>3460</v>
      </c>
      <c r="R4" s="51">
        <f>SUM(Q4)</f>
        <v>3460</v>
      </c>
    </row>
    <row r="5" spans="2:19">
      <c r="B5" s="117">
        <v>2</v>
      </c>
      <c r="C5" s="89" t="s">
        <v>16</v>
      </c>
      <c r="D5" s="89" t="s">
        <v>17</v>
      </c>
      <c r="E5" s="84" t="s">
        <v>18</v>
      </c>
      <c r="F5" s="86" t="s">
        <v>19</v>
      </c>
      <c r="G5" s="87"/>
      <c r="H5" s="87"/>
      <c r="I5" s="87"/>
      <c r="J5" s="88"/>
      <c r="K5" s="2">
        <v>2010</v>
      </c>
      <c r="L5" s="2" t="s">
        <v>20</v>
      </c>
      <c r="M5" s="3">
        <v>2</v>
      </c>
      <c r="N5" s="4">
        <v>1138</v>
      </c>
      <c r="O5" s="98">
        <v>3.7</v>
      </c>
      <c r="P5" s="100">
        <v>17752</v>
      </c>
      <c r="Q5" s="26">
        <f>N5*O5*M5</f>
        <v>8421.2000000000007</v>
      </c>
      <c r="R5" s="96">
        <f>SUM(Q5:Q6)</f>
        <v>16879.400000000001</v>
      </c>
    </row>
    <row r="6" spans="2:19">
      <c r="B6" s="118"/>
      <c r="C6" s="90"/>
      <c r="D6" s="90"/>
      <c r="E6" s="85"/>
      <c r="F6" s="86" t="s">
        <v>21</v>
      </c>
      <c r="G6" s="87"/>
      <c r="H6" s="87"/>
      <c r="I6" s="87"/>
      <c r="J6" s="88"/>
      <c r="K6" s="2">
        <v>2012</v>
      </c>
      <c r="L6" s="2" t="s">
        <v>15</v>
      </c>
      <c r="M6" s="3">
        <v>2</v>
      </c>
      <c r="N6" s="4">
        <v>1143</v>
      </c>
      <c r="O6" s="99"/>
      <c r="P6" s="101"/>
      <c r="Q6" s="26">
        <f>N6*O5*M6</f>
        <v>8458.2000000000007</v>
      </c>
      <c r="R6" s="97"/>
    </row>
    <row r="7" spans="2:19">
      <c r="B7" s="117">
        <v>3</v>
      </c>
      <c r="C7" s="89" t="s">
        <v>16</v>
      </c>
      <c r="D7" s="89" t="s">
        <v>22</v>
      </c>
      <c r="E7" s="84" t="s">
        <v>23</v>
      </c>
      <c r="F7" s="86" t="s">
        <v>24</v>
      </c>
      <c r="G7" s="87"/>
      <c r="H7" s="87"/>
      <c r="I7" s="87"/>
      <c r="J7" s="88"/>
      <c r="K7" s="2">
        <v>2014</v>
      </c>
      <c r="L7" s="2" t="s">
        <v>20</v>
      </c>
      <c r="M7" s="3">
        <v>2.2999999999999998</v>
      </c>
      <c r="N7" s="4">
        <v>1317</v>
      </c>
      <c r="O7" s="98">
        <v>3.5</v>
      </c>
      <c r="P7" s="100">
        <v>20308</v>
      </c>
      <c r="Q7" s="26">
        <f>N7*O7*M7</f>
        <v>10601.849999999999</v>
      </c>
      <c r="R7" s="96">
        <f>SUM(Q7:Q8)</f>
        <v>20051.849999999999</v>
      </c>
    </row>
    <row r="8" spans="2:19">
      <c r="B8" s="118"/>
      <c r="C8" s="90"/>
      <c r="D8" s="90"/>
      <c r="E8" s="85"/>
      <c r="F8" s="86" t="s">
        <v>25</v>
      </c>
      <c r="G8" s="87"/>
      <c r="H8" s="87"/>
      <c r="I8" s="87"/>
      <c r="J8" s="88"/>
      <c r="K8" s="41">
        <v>2015</v>
      </c>
      <c r="L8" s="2" t="s">
        <v>15</v>
      </c>
      <c r="M8" s="3">
        <v>2.4</v>
      </c>
      <c r="N8" s="4">
        <v>1125</v>
      </c>
      <c r="O8" s="99"/>
      <c r="P8" s="101"/>
      <c r="Q8" s="26">
        <f>N8*M8*O7</f>
        <v>9450</v>
      </c>
      <c r="R8" s="97"/>
    </row>
    <row r="9" spans="2:19">
      <c r="B9" s="117">
        <v>4</v>
      </c>
      <c r="C9" s="89" t="s">
        <v>16</v>
      </c>
      <c r="D9" s="89" t="s">
        <v>22</v>
      </c>
      <c r="E9" s="84" t="s">
        <v>26</v>
      </c>
      <c r="F9" s="86" t="s">
        <v>27</v>
      </c>
      <c r="G9" s="87"/>
      <c r="H9" s="87"/>
      <c r="I9" s="87"/>
      <c r="J9" s="88"/>
      <c r="K9" s="107">
        <v>2012</v>
      </c>
      <c r="L9" s="2" t="s">
        <v>20</v>
      </c>
      <c r="M9" s="3">
        <v>2</v>
      </c>
      <c r="N9" s="4">
        <v>958</v>
      </c>
      <c r="O9" s="98">
        <v>3.5</v>
      </c>
      <c r="P9" s="100">
        <v>14577</v>
      </c>
      <c r="Q9" s="26">
        <f>N9*O9*M9</f>
        <v>6706</v>
      </c>
      <c r="R9" s="96">
        <f>SUM(Q9:Q10)</f>
        <v>13412</v>
      </c>
    </row>
    <row r="10" spans="2:19">
      <c r="B10" s="118"/>
      <c r="C10" s="90"/>
      <c r="D10" s="90"/>
      <c r="E10" s="85"/>
      <c r="F10" s="86" t="s">
        <v>27</v>
      </c>
      <c r="G10" s="87"/>
      <c r="H10" s="87"/>
      <c r="I10" s="87"/>
      <c r="J10" s="88"/>
      <c r="K10" s="108"/>
      <c r="L10" s="2" t="s">
        <v>15</v>
      </c>
      <c r="M10" s="3">
        <v>2</v>
      </c>
      <c r="N10" s="4">
        <v>958</v>
      </c>
      <c r="O10" s="99"/>
      <c r="P10" s="101"/>
      <c r="Q10" s="26">
        <f>N10*O9*M10</f>
        <v>6706</v>
      </c>
      <c r="R10" s="97"/>
    </row>
    <row r="11" spans="2:19" ht="15.75" customHeight="1">
      <c r="B11" s="152">
        <v>5</v>
      </c>
      <c r="C11" s="34" t="s">
        <v>28</v>
      </c>
      <c r="D11" s="34" t="s">
        <v>29</v>
      </c>
      <c r="E11" s="52" t="s">
        <v>30</v>
      </c>
      <c r="F11" s="86" t="s">
        <v>73</v>
      </c>
      <c r="G11" s="87"/>
      <c r="H11" s="87"/>
      <c r="I11" s="87"/>
      <c r="J11" s="88"/>
      <c r="K11" s="13">
        <v>2014</v>
      </c>
      <c r="L11" s="2" t="s">
        <v>31</v>
      </c>
      <c r="M11" s="3">
        <v>1</v>
      </c>
      <c r="N11" s="4">
        <v>1494</v>
      </c>
      <c r="O11" s="53">
        <v>3.5</v>
      </c>
      <c r="P11" s="7">
        <v>13206</v>
      </c>
      <c r="Q11" s="26">
        <f>N11*O11*2</f>
        <v>10458</v>
      </c>
      <c r="R11" s="42">
        <f>SUM(Q11)</f>
        <v>10458</v>
      </c>
    </row>
    <row r="12" spans="2:19">
      <c r="B12" s="152">
        <v>6</v>
      </c>
      <c r="C12" s="34" t="s">
        <v>28</v>
      </c>
      <c r="D12" s="34" t="s">
        <v>32</v>
      </c>
      <c r="E12" s="54" t="s">
        <v>33</v>
      </c>
      <c r="F12" s="86" t="s">
        <v>34</v>
      </c>
      <c r="G12" s="87"/>
      <c r="H12" s="87"/>
      <c r="I12" s="87"/>
      <c r="J12" s="88"/>
      <c r="K12" s="13">
        <v>2017</v>
      </c>
      <c r="L12" s="2" t="s">
        <v>31</v>
      </c>
      <c r="M12" s="3">
        <v>1</v>
      </c>
      <c r="N12" s="4">
        <v>4600</v>
      </c>
      <c r="O12" s="7">
        <v>4</v>
      </c>
      <c r="P12" s="7">
        <v>41460</v>
      </c>
      <c r="Q12" s="26">
        <f>N12*O12*2</f>
        <v>36800</v>
      </c>
      <c r="R12" s="42">
        <f>SUM(Q12)</f>
        <v>36800</v>
      </c>
      <c r="S12" s="1"/>
    </row>
    <row r="13" spans="2:19">
      <c r="B13" s="153">
        <v>7</v>
      </c>
      <c r="C13" s="91" t="s">
        <v>35</v>
      </c>
      <c r="D13" s="91" t="s">
        <v>36</v>
      </c>
      <c r="E13" s="84" t="s">
        <v>37</v>
      </c>
      <c r="F13" s="86" t="s">
        <v>38</v>
      </c>
      <c r="G13" s="87"/>
      <c r="H13" s="87"/>
      <c r="I13" s="87"/>
      <c r="J13" s="88"/>
      <c r="K13" s="102" t="s">
        <v>39</v>
      </c>
      <c r="L13" s="2" t="s">
        <v>20</v>
      </c>
      <c r="M13" s="3">
        <v>3</v>
      </c>
      <c r="N13" s="4">
        <v>3786</v>
      </c>
      <c r="O13" s="98">
        <v>3.5</v>
      </c>
      <c r="P13" s="100">
        <v>85356</v>
      </c>
      <c r="Q13" s="26">
        <f>N13*O13*M13</f>
        <v>39753</v>
      </c>
      <c r="R13" s="106">
        <f>SUM(Q13:Q14)</f>
        <v>79506</v>
      </c>
    </row>
    <row r="14" spans="2:19" ht="15" customHeight="1">
      <c r="B14" s="153"/>
      <c r="C14" s="91"/>
      <c r="D14" s="91"/>
      <c r="E14" s="85"/>
      <c r="F14" s="86" t="s">
        <v>40</v>
      </c>
      <c r="G14" s="87"/>
      <c r="H14" s="87"/>
      <c r="I14" s="87"/>
      <c r="J14" s="88"/>
      <c r="K14" s="103"/>
      <c r="L14" s="5" t="s">
        <v>15</v>
      </c>
      <c r="M14" s="6">
        <v>3</v>
      </c>
      <c r="N14" s="4">
        <v>3786</v>
      </c>
      <c r="O14" s="99"/>
      <c r="P14" s="101"/>
      <c r="Q14" s="26">
        <f>N14*O13*M14</f>
        <v>39753</v>
      </c>
      <c r="R14" s="106"/>
    </row>
    <row r="15" spans="2:19" ht="15" customHeight="1">
      <c r="B15" s="117">
        <v>8</v>
      </c>
      <c r="C15" s="89" t="s">
        <v>41</v>
      </c>
      <c r="D15" s="89" t="s">
        <v>42</v>
      </c>
      <c r="E15" s="84" t="s">
        <v>43</v>
      </c>
      <c r="F15" s="86" t="s">
        <v>44</v>
      </c>
      <c r="G15" s="87"/>
      <c r="H15" s="87"/>
      <c r="I15" s="87"/>
      <c r="J15" s="88"/>
      <c r="K15" s="102" t="s">
        <v>45</v>
      </c>
      <c r="L15" s="2" t="s">
        <v>20</v>
      </c>
      <c r="M15" s="3">
        <v>2</v>
      </c>
      <c r="N15" s="4">
        <v>3780.92</v>
      </c>
      <c r="O15" s="98">
        <v>3.5</v>
      </c>
      <c r="P15" s="100">
        <v>65061</v>
      </c>
      <c r="Q15" s="26">
        <f>N15*3.5*2</f>
        <v>26466.440000000002</v>
      </c>
      <c r="R15" s="96">
        <f>SUM(Q15:Q16)</f>
        <v>52973.760000000002</v>
      </c>
    </row>
    <row r="16" spans="2:19">
      <c r="B16" s="118"/>
      <c r="C16" s="90"/>
      <c r="D16" s="90"/>
      <c r="E16" s="85"/>
      <c r="F16" s="86" t="s">
        <v>46</v>
      </c>
      <c r="G16" s="87"/>
      <c r="H16" s="87"/>
      <c r="I16" s="87"/>
      <c r="J16" s="88"/>
      <c r="K16" s="103"/>
      <c r="L16" s="2" t="s">
        <v>15</v>
      </c>
      <c r="M16" s="3">
        <v>2</v>
      </c>
      <c r="N16" s="4">
        <v>3786.76</v>
      </c>
      <c r="O16" s="99"/>
      <c r="P16" s="101"/>
      <c r="Q16" s="26">
        <f>N16*3.5*2</f>
        <v>26507.32</v>
      </c>
      <c r="R16" s="97"/>
    </row>
    <row r="17" spans="1:19">
      <c r="B17" s="82">
        <v>9</v>
      </c>
      <c r="C17" s="31" t="s">
        <v>47</v>
      </c>
      <c r="D17" s="31" t="s">
        <v>48</v>
      </c>
      <c r="E17" s="52" t="s">
        <v>49</v>
      </c>
      <c r="F17" s="86" t="s">
        <v>50</v>
      </c>
      <c r="G17" s="87"/>
      <c r="H17" s="87"/>
      <c r="I17" s="87"/>
      <c r="J17" s="88"/>
      <c r="K17" s="13">
        <v>2012</v>
      </c>
      <c r="L17" s="2" t="s">
        <v>15</v>
      </c>
      <c r="M17" s="3" t="s">
        <v>51</v>
      </c>
      <c r="N17" s="4">
        <v>198</v>
      </c>
      <c r="O17" s="7">
        <v>6</v>
      </c>
      <c r="P17" s="7">
        <v>1362</v>
      </c>
      <c r="Q17" s="26">
        <f>N17*O17</f>
        <v>1188</v>
      </c>
      <c r="R17" s="42">
        <f>SUM(Q17)</f>
        <v>1188</v>
      </c>
    </row>
    <row r="18" spans="1:19">
      <c r="B18" s="154">
        <v>10</v>
      </c>
      <c r="C18" s="8" t="s">
        <v>47</v>
      </c>
      <c r="D18" s="8" t="s">
        <v>48</v>
      </c>
      <c r="E18" s="55" t="s">
        <v>52</v>
      </c>
      <c r="F18" s="86" t="s">
        <v>53</v>
      </c>
      <c r="G18" s="87"/>
      <c r="H18" s="87"/>
      <c r="I18" s="87"/>
      <c r="J18" s="88"/>
      <c r="K18" s="56">
        <v>2017</v>
      </c>
      <c r="L18" s="57" t="s">
        <v>20</v>
      </c>
      <c r="M18" s="3">
        <v>2</v>
      </c>
      <c r="N18" s="58">
        <v>1483</v>
      </c>
      <c r="O18" s="29">
        <v>3.5</v>
      </c>
      <c r="P18" s="26">
        <v>11091</v>
      </c>
      <c r="Q18" s="26">
        <f>N18*O18*M18</f>
        <v>10381</v>
      </c>
      <c r="R18" s="42">
        <f t="shared" ref="R18:R27" si="0">SUM(Q18)</f>
        <v>10381</v>
      </c>
    </row>
    <row r="19" spans="1:19">
      <c r="B19" s="82">
        <v>11</v>
      </c>
      <c r="C19" s="8" t="s">
        <v>47</v>
      </c>
      <c r="D19" s="8" t="s">
        <v>48</v>
      </c>
      <c r="E19" s="55" t="s">
        <v>54</v>
      </c>
      <c r="F19" s="121" t="s">
        <v>55</v>
      </c>
      <c r="G19" s="122"/>
      <c r="H19" s="122"/>
      <c r="I19" s="122"/>
      <c r="J19" s="123"/>
      <c r="K19" s="56">
        <v>2013</v>
      </c>
      <c r="L19" s="57" t="s">
        <v>31</v>
      </c>
      <c r="M19" s="3" t="s">
        <v>56</v>
      </c>
      <c r="N19" s="58">
        <f>242+90</f>
        <v>332</v>
      </c>
      <c r="O19" s="29">
        <v>3.5</v>
      </c>
      <c r="P19" s="26">
        <v>2653</v>
      </c>
      <c r="Q19" s="26">
        <f>N19*O19*2</f>
        <v>2324</v>
      </c>
      <c r="R19" s="42">
        <f t="shared" si="0"/>
        <v>2324</v>
      </c>
    </row>
    <row r="20" spans="1:19">
      <c r="B20" s="117">
        <v>12</v>
      </c>
      <c r="C20" s="119" t="s">
        <v>47</v>
      </c>
      <c r="D20" s="119" t="s">
        <v>57</v>
      </c>
      <c r="E20" s="124" t="s">
        <v>58</v>
      </c>
      <c r="F20" s="121" t="s">
        <v>59</v>
      </c>
      <c r="G20" s="122"/>
      <c r="H20" s="122"/>
      <c r="I20" s="122"/>
      <c r="J20" s="123"/>
      <c r="K20" s="59" t="s">
        <v>60</v>
      </c>
      <c r="L20" s="60" t="s">
        <v>20</v>
      </c>
      <c r="M20" s="60">
        <v>1.3</v>
      </c>
      <c r="N20" s="61">
        <v>420</v>
      </c>
      <c r="O20" s="35">
        <v>4</v>
      </c>
      <c r="P20" s="35">
        <v>3479</v>
      </c>
      <c r="Q20" s="35">
        <f>N20*O20*M20</f>
        <v>2184</v>
      </c>
      <c r="R20" s="96">
        <f>Q20+Q21</f>
        <v>4584</v>
      </c>
    </row>
    <row r="21" spans="1:19">
      <c r="B21" s="118"/>
      <c r="C21" s="120"/>
      <c r="D21" s="120"/>
      <c r="E21" s="125"/>
      <c r="F21" s="121" t="s">
        <v>81</v>
      </c>
      <c r="G21" s="122"/>
      <c r="H21" s="122"/>
      <c r="I21" s="122"/>
      <c r="J21" s="123"/>
      <c r="K21" s="56">
        <v>2020</v>
      </c>
      <c r="L21" s="57" t="s">
        <v>15</v>
      </c>
      <c r="M21" s="57">
        <v>2</v>
      </c>
      <c r="N21" s="58">
        <v>375</v>
      </c>
      <c r="O21" s="29">
        <v>3.2</v>
      </c>
      <c r="P21" s="62">
        <v>2599.9</v>
      </c>
      <c r="Q21" s="26">
        <f>N21*O21*M21</f>
        <v>2400</v>
      </c>
      <c r="R21" s="97"/>
    </row>
    <row r="22" spans="1:19">
      <c r="B22" s="155">
        <v>13</v>
      </c>
      <c r="C22" s="10" t="s">
        <v>35</v>
      </c>
      <c r="D22" s="10" t="s">
        <v>36</v>
      </c>
      <c r="E22" s="25" t="s">
        <v>61</v>
      </c>
      <c r="F22" s="126" t="s">
        <v>62</v>
      </c>
      <c r="G22" s="127"/>
      <c r="H22" s="127"/>
      <c r="I22" s="127"/>
      <c r="J22" s="128"/>
      <c r="K22" s="45">
        <v>2016</v>
      </c>
      <c r="L22" s="46" t="s">
        <v>15</v>
      </c>
      <c r="M22" s="46">
        <v>2</v>
      </c>
      <c r="N22" s="64">
        <v>1167</v>
      </c>
      <c r="O22" s="65">
        <v>3.5</v>
      </c>
      <c r="P22" s="36">
        <v>12046</v>
      </c>
      <c r="Q22" s="36">
        <f>N22*3.5*2</f>
        <v>8169</v>
      </c>
      <c r="R22" s="40">
        <f t="shared" si="0"/>
        <v>8169</v>
      </c>
    </row>
    <row r="23" spans="1:19">
      <c r="B23" s="129">
        <v>14</v>
      </c>
      <c r="C23" s="143" t="s">
        <v>35</v>
      </c>
      <c r="D23" s="143" t="s">
        <v>36</v>
      </c>
      <c r="E23" s="145" t="s">
        <v>63</v>
      </c>
      <c r="F23" s="137" t="s">
        <v>64</v>
      </c>
      <c r="G23" s="138"/>
      <c r="H23" s="138"/>
      <c r="I23" s="138"/>
      <c r="J23" s="139"/>
      <c r="K23" s="115" t="s">
        <v>65</v>
      </c>
      <c r="L23" s="21" t="s">
        <v>20</v>
      </c>
      <c r="M23" s="20" t="s">
        <v>56</v>
      </c>
      <c r="N23" s="43">
        <v>1894</v>
      </c>
      <c r="O23" s="92">
        <v>4</v>
      </c>
      <c r="P23" s="94">
        <v>27000</v>
      </c>
      <c r="Q23" s="26">
        <f>N23*O23</f>
        <v>7576</v>
      </c>
      <c r="R23" s="96">
        <f>SUM(Q23:Q24)</f>
        <v>14664</v>
      </c>
    </row>
    <row r="24" spans="1:19">
      <c r="B24" s="130"/>
      <c r="C24" s="144"/>
      <c r="D24" s="144"/>
      <c r="E24" s="146"/>
      <c r="F24" s="140"/>
      <c r="G24" s="141"/>
      <c r="H24" s="141"/>
      <c r="I24" s="141"/>
      <c r="J24" s="142"/>
      <c r="K24" s="116"/>
      <c r="L24" s="21" t="s">
        <v>15</v>
      </c>
      <c r="M24" s="20">
        <v>1</v>
      </c>
      <c r="N24" s="43">
        <v>1772</v>
      </c>
      <c r="O24" s="93"/>
      <c r="P24" s="95"/>
      <c r="Q24" s="26">
        <f>N24*O23</f>
        <v>7088</v>
      </c>
      <c r="R24" s="97"/>
    </row>
    <row r="25" spans="1:19">
      <c r="B25" s="83">
        <v>15</v>
      </c>
      <c r="C25" s="11" t="s">
        <v>35</v>
      </c>
      <c r="D25" s="66" t="s">
        <v>36</v>
      </c>
      <c r="E25" s="23" t="s">
        <v>66</v>
      </c>
      <c r="F25" s="126" t="s">
        <v>27</v>
      </c>
      <c r="G25" s="127"/>
      <c r="H25" s="127"/>
      <c r="I25" s="127"/>
      <c r="J25" s="128"/>
      <c r="K25" s="14" t="s">
        <v>67</v>
      </c>
      <c r="L25" s="14" t="s">
        <v>68</v>
      </c>
      <c r="M25" s="24" t="s">
        <v>74</v>
      </c>
      <c r="N25" s="43">
        <v>629</v>
      </c>
      <c r="O25" s="30">
        <v>3.5</v>
      </c>
      <c r="P25" s="26">
        <v>5293</v>
      </c>
      <c r="Q25" s="26">
        <f>N25*O25*2</f>
        <v>4403</v>
      </c>
      <c r="R25" s="42">
        <f t="shared" si="0"/>
        <v>4403</v>
      </c>
    </row>
    <row r="26" spans="1:19">
      <c r="B26" s="156">
        <v>16</v>
      </c>
      <c r="C26" s="11" t="s">
        <v>35</v>
      </c>
      <c r="D26" s="66" t="s">
        <v>36</v>
      </c>
      <c r="E26" s="23" t="s">
        <v>69</v>
      </c>
      <c r="F26" s="147" t="s">
        <v>70</v>
      </c>
      <c r="G26" s="148"/>
      <c r="H26" s="148"/>
      <c r="I26" s="148"/>
      <c r="J26" s="149"/>
      <c r="K26" s="14" t="s">
        <v>67</v>
      </c>
      <c r="L26" s="14" t="s">
        <v>31</v>
      </c>
      <c r="M26" s="20">
        <v>1</v>
      </c>
      <c r="N26" s="43">
        <v>550</v>
      </c>
      <c r="O26" s="30">
        <v>3.5</v>
      </c>
      <c r="P26" s="26">
        <v>4767</v>
      </c>
      <c r="Q26" s="26">
        <f>N26*O26*2</f>
        <v>3850</v>
      </c>
      <c r="R26" s="42">
        <f t="shared" si="0"/>
        <v>3850</v>
      </c>
    </row>
    <row r="27" spans="1:19">
      <c r="B27" s="83">
        <v>17</v>
      </c>
      <c r="C27" s="67" t="s">
        <v>35</v>
      </c>
      <c r="D27" s="68" t="s">
        <v>36</v>
      </c>
      <c r="E27" s="69" t="s">
        <v>71</v>
      </c>
      <c r="F27" s="131" t="s">
        <v>72</v>
      </c>
      <c r="G27" s="132"/>
      <c r="H27" s="132"/>
      <c r="I27" s="132"/>
      <c r="J27" s="133"/>
      <c r="K27" s="70">
        <v>2017</v>
      </c>
      <c r="L27" s="70" t="s">
        <v>31</v>
      </c>
      <c r="M27" s="71">
        <v>1</v>
      </c>
      <c r="N27" s="72">
        <v>325</v>
      </c>
      <c r="O27" s="73">
        <v>4</v>
      </c>
      <c r="P27" s="35">
        <v>4193</v>
      </c>
      <c r="Q27" s="35">
        <f>N27*O27*2</f>
        <v>2600</v>
      </c>
      <c r="R27" s="39">
        <f t="shared" si="0"/>
        <v>2600</v>
      </c>
    </row>
    <row r="28" spans="1:19">
      <c r="B28" s="157">
        <v>18</v>
      </c>
      <c r="C28" s="11" t="s">
        <v>47</v>
      </c>
      <c r="D28" s="11" t="s">
        <v>48</v>
      </c>
      <c r="E28" s="75" t="s">
        <v>76</v>
      </c>
      <c r="F28" s="126" t="s">
        <v>77</v>
      </c>
      <c r="G28" s="127"/>
      <c r="H28" s="127"/>
      <c r="I28" s="127"/>
      <c r="J28" s="128"/>
      <c r="K28" s="14">
        <v>2019</v>
      </c>
      <c r="L28" s="14" t="s">
        <v>31</v>
      </c>
      <c r="M28" s="20">
        <v>2</v>
      </c>
      <c r="N28" s="76">
        <v>360</v>
      </c>
      <c r="O28" s="77">
        <v>3.2749999999999999</v>
      </c>
      <c r="P28" s="78">
        <v>5039</v>
      </c>
      <c r="Q28" s="26">
        <v>4716.3249999999998</v>
      </c>
      <c r="R28" s="42">
        <v>4716.3249999999998</v>
      </c>
      <c r="S28" s="1"/>
    </row>
    <row r="29" spans="1:19" ht="15.75" thickBot="1">
      <c r="B29" s="158">
        <v>19</v>
      </c>
      <c r="C29" s="12" t="s">
        <v>47</v>
      </c>
      <c r="D29" s="12" t="s">
        <v>48</v>
      </c>
      <c r="E29" s="74" t="s">
        <v>78</v>
      </c>
      <c r="F29" s="134" t="s">
        <v>79</v>
      </c>
      <c r="G29" s="135"/>
      <c r="H29" s="135"/>
      <c r="I29" s="135"/>
      <c r="J29" s="136"/>
      <c r="K29" s="44">
        <v>2020</v>
      </c>
      <c r="L29" s="44" t="s">
        <v>31</v>
      </c>
      <c r="M29" s="22">
        <v>2</v>
      </c>
      <c r="N29" s="79">
        <v>512</v>
      </c>
      <c r="O29" s="81">
        <v>3</v>
      </c>
      <c r="P29" s="80"/>
      <c r="Q29" s="27">
        <v>6965.348</v>
      </c>
      <c r="R29" s="63">
        <v>6965.348</v>
      </c>
      <c r="S29" s="1"/>
    </row>
    <row r="30" spans="1:19">
      <c r="A30"/>
      <c r="O30" s="1"/>
    </row>
    <row r="31" spans="1:19">
      <c r="A31"/>
      <c r="O31" s="1"/>
    </row>
    <row r="32" spans="1:19">
      <c r="C32" s="1"/>
      <c r="S32" s="1"/>
    </row>
    <row r="33" spans="18:19">
      <c r="S33" s="1"/>
    </row>
    <row r="34" spans="18:19">
      <c r="S34" s="1"/>
    </row>
    <row r="35" spans="18:19">
      <c r="S35" s="1"/>
    </row>
    <row r="36" spans="18:19">
      <c r="S36" s="1"/>
    </row>
    <row r="37" spans="18:19">
      <c r="S37" s="1"/>
    </row>
    <row r="38" spans="18:19">
      <c r="S38" s="1"/>
    </row>
    <row r="39" spans="18:19">
      <c r="S39" s="1"/>
    </row>
    <row r="40" spans="18:19">
      <c r="S40" s="1"/>
    </row>
    <row r="41" spans="18:19">
      <c r="S41" s="28"/>
    </row>
    <row r="42" spans="18:19">
      <c r="S42" s="1"/>
    </row>
    <row r="43" spans="18:19">
      <c r="S43" s="1"/>
    </row>
    <row r="44" spans="18:19">
      <c r="S44" s="1"/>
    </row>
    <row r="45" spans="18:19">
      <c r="S45" s="28"/>
    </row>
    <row r="46" spans="18:19">
      <c r="R46" s="48"/>
      <c r="S46" s="47"/>
    </row>
    <row r="47" spans="18:19">
      <c r="R47" s="48"/>
      <c r="S47" s="47"/>
    </row>
    <row r="48" spans="18:19">
      <c r="R48" s="48"/>
      <c r="S48" s="47"/>
    </row>
    <row r="49" spans="18:19">
      <c r="R49" s="48"/>
      <c r="S49" s="47"/>
    </row>
    <row r="50" spans="18:19">
      <c r="R50" s="48"/>
      <c r="S50" s="47"/>
    </row>
    <row r="51" spans="18:19">
      <c r="R51" s="48"/>
      <c r="S51" s="47"/>
    </row>
    <row r="52" spans="18:19">
      <c r="S52" s="1"/>
    </row>
  </sheetData>
  <mergeCells count="78">
    <mergeCell ref="F27:J27"/>
    <mergeCell ref="F28:J28"/>
    <mergeCell ref="F29:J29"/>
    <mergeCell ref="F23:J24"/>
    <mergeCell ref="C23:C24"/>
    <mergeCell ref="D23:D24"/>
    <mergeCell ref="E23:E24"/>
    <mergeCell ref="F25:J25"/>
    <mergeCell ref="F26:J26"/>
    <mergeCell ref="K23:K24"/>
    <mergeCell ref="B15:B16"/>
    <mergeCell ref="C15:C16"/>
    <mergeCell ref="B20:B21"/>
    <mergeCell ref="C20:C21"/>
    <mergeCell ref="D20:D21"/>
    <mergeCell ref="F17:J17"/>
    <mergeCell ref="F18:J18"/>
    <mergeCell ref="F19:J19"/>
    <mergeCell ref="F20:J20"/>
    <mergeCell ref="F21:J21"/>
    <mergeCell ref="E20:E21"/>
    <mergeCell ref="F22:J22"/>
    <mergeCell ref="B23:B24"/>
    <mergeCell ref="C7:C8"/>
    <mergeCell ref="B9:B10"/>
    <mergeCell ref="C9:C10"/>
    <mergeCell ref="B13:B14"/>
    <mergeCell ref="C13:C14"/>
    <mergeCell ref="B1:R2"/>
    <mergeCell ref="B5:B6"/>
    <mergeCell ref="C5:C6"/>
    <mergeCell ref="B7:B8"/>
    <mergeCell ref="O13:O14"/>
    <mergeCell ref="P13:P14"/>
    <mergeCell ref="R13:R14"/>
    <mergeCell ref="K13:K14"/>
    <mergeCell ref="O9:O10"/>
    <mergeCell ref="P9:P10"/>
    <mergeCell ref="R9:R10"/>
    <mergeCell ref="K9:K10"/>
    <mergeCell ref="F3:J3"/>
    <mergeCell ref="F4:J4"/>
    <mergeCell ref="F9:J9"/>
    <mergeCell ref="F10:J10"/>
    <mergeCell ref="O15:O16"/>
    <mergeCell ref="P15:P16"/>
    <mergeCell ref="R15:R16"/>
    <mergeCell ref="K15:K16"/>
    <mergeCell ref="R20:R21"/>
    <mergeCell ref="O23:O24"/>
    <mergeCell ref="P23:P24"/>
    <mergeCell ref="R23:R24"/>
    <mergeCell ref="D5:D6"/>
    <mergeCell ref="E5:E6"/>
    <mergeCell ref="F5:J5"/>
    <mergeCell ref="O5:O6"/>
    <mergeCell ref="P5:P6"/>
    <mergeCell ref="F6:J6"/>
    <mergeCell ref="O7:O8"/>
    <mergeCell ref="P7:P8"/>
    <mergeCell ref="R7:R8"/>
    <mergeCell ref="F8:J8"/>
    <mergeCell ref="R5:R6"/>
    <mergeCell ref="D9:D10"/>
    <mergeCell ref="E9:E10"/>
    <mergeCell ref="E7:E8"/>
    <mergeCell ref="F7:J7"/>
    <mergeCell ref="D7:D8"/>
    <mergeCell ref="D15:D16"/>
    <mergeCell ref="E15:E16"/>
    <mergeCell ref="F15:J15"/>
    <mergeCell ref="F16:J16"/>
    <mergeCell ref="F11:J11"/>
    <mergeCell ref="F12:J12"/>
    <mergeCell ref="D13:D14"/>
    <mergeCell ref="E13:E14"/>
    <mergeCell ref="F13:J13"/>
    <mergeCell ref="F14:J1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RS</cp:lastModifiedBy>
  <dcterms:created xsi:type="dcterms:W3CDTF">2019-05-29T13:14:47Z</dcterms:created>
  <dcterms:modified xsi:type="dcterms:W3CDTF">2021-04-26T04:22:12Z</dcterms:modified>
</cp:coreProperties>
</file>